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229" firstSheet="1" activeTab="1"/>
  </bookViews>
  <sheets>
    <sheet name="Материалы" sheetId="1" state="hidden" r:id="rId1"/>
    <sheet name="Ед. расценки" sheetId="2" r:id="rId2"/>
  </sheets>
  <definedNames>
    <definedName name="Excel_BuiltIn_Print_Area_3">#REF!</definedName>
    <definedName name="_xlnm.Print_Area" localSheetId="1">'Ед. расценки'!$A$5:$N$28</definedName>
    <definedName name="_xlnm.Print_Area" localSheetId="0">'Материалы'!$A$3:$H$15</definedName>
  </definedNames>
  <calcPr fullCalcOnLoad="1"/>
</workbook>
</file>

<file path=xl/sharedStrings.xml><?xml version="1.0" encoding="utf-8"?>
<sst xmlns="http://schemas.openxmlformats.org/spreadsheetml/2006/main" count="112" uniqueCount="63">
  <si>
    <t>№ п/п</t>
  </si>
  <si>
    <t>Стоимость материалов</t>
  </si>
  <si>
    <t>Наименование строительных и расходных материалов</t>
  </si>
  <si>
    <t>Ед. измер.</t>
  </si>
  <si>
    <t>Цена за ед., руб.</t>
  </si>
  <si>
    <t>уп.</t>
  </si>
  <si>
    <t>Цена за упак.</t>
  </si>
  <si>
    <t>кг</t>
  </si>
  <si>
    <t>Гидрофильный профиль Максджоинт В</t>
  </si>
  <si>
    <t>м. пог.</t>
  </si>
  <si>
    <t xml:space="preserve">Пакер для инъектирования </t>
  </si>
  <si>
    <t>шт.</t>
  </si>
  <si>
    <t>Гидроактивная ПУ композиция Максуретан инжекшн</t>
  </si>
  <si>
    <t>Промывная жидкость Максуретан инжекшн клинер</t>
  </si>
  <si>
    <t>Джоинтекс</t>
  </si>
  <si>
    <t>Инъекционный армированный шланг</t>
  </si>
  <si>
    <t>Крепёжные элементы</t>
  </si>
  <si>
    <t>Коннектор</t>
  </si>
  <si>
    <t>Заглушка</t>
  </si>
  <si>
    <t>Пакер для инъектирования КИП</t>
  </si>
  <si>
    <t>Мультифлекс</t>
  </si>
  <si>
    <t>Гидрофильный самоуплотняющийся профилоь</t>
  </si>
  <si>
    <t>Структура формирования договорной цены</t>
  </si>
  <si>
    <t>м.пог.</t>
  </si>
  <si>
    <t>Характеристика работ</t>
  </si>
  <si>
    <t>Характеристика материалов</t>
  </si>
  <si>
    <t>Наименование работ</t>
  </si>
  <si>
    <t>Ед. измер</t>
  </si>
  <si>
    <t>Кол-во ед.</t>
  </si>
  <si>
    <t>Ст-ть ед., руб.</t>
  </si>
  <si>
    <t>Сумма, руб.</t>
  </si>
  <si>
    <t>Расход</t>
  </si>
  <si>
    <t>Ко-во, ед.</t>
  </si>
  <si>
    <t>х</t>
  </si>
  <si>
    <t>Комплекс работ по монтажу пакеров</t>
  </si>
  <si>
    <t>Пакер в сборе</t>
  </si>
  <si>
    <t xml:space="preserve">Работы по инъектированию </t>
  </si>
  <si>
    <t>Удаление пакеров</t>
  </si>
  <si>
    <t>Заделка инъекционных центров</t>
  </si>
  <si>
    <t>Нанесение эластичного гидроизоляционного покрытия мембранного типа (2 слоя)</t>
  </si>
  <si>
    <t>Всего за работы:</t>
  </si>
  <si>
    <t>Всего за материалы:</t>
  </si>
  <si>
    <t>Итого за весь комплекс работ:</t>
  </si>
  <si>
    <t>Накладные расходы (%)</t>
  </si>
  <si>
    <t>Стоимость работ с учётом накладных расходов:</t>
  </si>
  <si>
    <t>НДС (%)</t>
  </si>
  <si>
    <t>Итоговая стоимость работ с учётом НДС и накладных расчётов</t>
  </si>
  <si>
    <t>Смесь цементная ремонтная Максрест</t>
  </si>
  <si>
    <t>Быстротвердеющий состав для ликвидации активных протечек Максплаг</t>
  </si>
  <si>
    <t>Цементная гидроизоляционная смесь проникащего типа Макссил Супер</t>
  </si>
  <si>
    <t>Цементная гидроизоляционная смесь мембранного типа Макссил Флекс</t>
  </si>
  <si>
    <t>Полимерная ПУ композиция АкваВИС П</t>
  </si>
  <si>
    <t>м.пог</t>
  </si>
  <si>
    <t>Приложение 2.</t>
  </si>
  <si>
    <t xml:space="preserve">                                                                Герметизация  деформационного  шва  </t>
  </si>
  <si>
    <t>Расчистка шва</t>
  </si>
  <si>
    <t>Установка Вилатерма</t>
  </si>
  <si>
    <t>Вилатерм пустотелый</t>
  </si>
  <si>
    <t>Разметка инъекционных центров и бурение шпуров 1 м.пог х 5 шт.</t>
  </si>
  <si>
    <t>Заделка шва</t>
  </si>
  <si>
    <t>Смесь цементная ремонтная Максрайт 500</t>
  </si>
  <si>
    <t>Промывная жидкость АкваВИС клинер</t>
  </si>
  <si>
    <t>Полимерная ПУ композиция АкваВИС С 400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</si>
</sst>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;[Red]#,##0.00_р_."/>
    <numFmt numFmtId="173" formatCode="#,##0.00_р_."/>
    <numFmt numFmtId="174" formatCode="0.00;[Red]0.00"/>
    <numFmt numFmtId="175" formatCode="#,##0.00;[Red]#,##0.00"/>
  </numFmts>
  <fonts count="45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2" fontId="6" fillId="35" borderId="15" xfId="0" applyNumberFormat="1" applyFont="1" applyFill="1" applyBorder="1" applyAlignment="1">
      <alignment horizontal="center" wrapText="1"/>
    </xf>
    <xf numFmtId="2" fontId="6" fillId="35" borderId="15" xfId="0" applyNumberFormat="1" applyFont="1" applyFill="1" applyBorder="1" applyAlignment="1">
      <alignment horizontal="right" wrapText="1"/>
    </xf>
    <xf numFmtId="2" fontId="6" fillId="35" borderId="16" xfId="0" applyNumberFormat="1" applyFont="1" applyFill="1" applyBorder="1" applyAlignment="1">
      <alignment horizontal="right" wrapText="1"/>
    </xf>
    <xf numFmtId="2" fontId="6" fillId="0" borderId="16" xfId="0" applyNumberFormat="1" applyFont="1" applyBorder="1" applyAlignment="1">
      <alignment horizontal="right" wrapText="1"/>
    </xf>
    <xf numFmtId="2" fontId="5" fillId="35" borderId="17" xfId="0" applyNumberFormat="1" applyFont="1" applyFill="1" applyBorder="1" applyAlignment="1">
      <alignment horizontal="left" wrapText="1"/>
    </xf>
    <xf numFmtId="2" fontId="5" fillId="35" borderId="18" xfId="0" applyNumberFormat="1" applyFont="1" applyFill="1" applyBorder="1" applyAlignment="1">
      <alignment horizontal="left" wrapText="1"/>
    </xf>
    <xf numFmtId="49" fontId="5" fillId="0" borderId="19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wrapText="1"/>
    </xf>
    <xf numFmtId="172" fontId="6" fillId="0" borderId="16" xfId="0" applyNumberFormat="1" applyFont="1" applyBorder="1" applyAlignment="1">
      <alignment wrapText="1"/>
    </xf>
    <xf numFmtId="172" fontId="6" fillId="36" borderId="21" xfId="0" applyNumberFormat="1" applyFont="1" applyFill="1" applyBorder="1" applyAlignment="1">
      <alignment horizontal="right" wrapText="1"/>
    </xf>
    <xf numFmtId="49" fontId="5" fillId="0" borderId="14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wrapText="1"/>
    </xf>
    <xf numFmtId="173" fontId="6" fillId="0" borderId="16" xfId="0" applyNumberFormat="1" applyFont="1" applyBorder="1" applyAlignment="1">
      <alignment horizontal="right" wrapText="1"/>
    </xf>
    <xf numFmtId="174" fontId="6" fillId="0" borderId="16" xfId="0" applyNumberFormat="1" applyFont="1" applyBorder="1" applyAlignment="1">
      <alignment horizontal="right" wrapText="1"/>
    </xf>
    <xf numFmtId="49" fontId="5" fillId="0" borderId="22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right" wrapText="1"/>
    </xf>
    <xf numFmtId="172" fontId="6" fillId="36" borderId="24" xfId="0" applyNumberFormat="1" applyFont="1" applyFill="1" applyBorder="1" applyAlignment="1">
      <alignment horizontal="right" wrapText="1"/>
    </xf>
    <xf numFmtId="49" fontId="5" fillId="0" borderId="25" xfId="0" applyNumberFormat="1" applyFont="1" applyBorder="1" applyAlignment="1">
      <alignment horizontal="center" wrapText="1"/>
    </xf>
    <xf numFmtId="174" fontId="6" fillId="0" borderId="25" xfId="0" applyNumberFormat="1" applyFont="1" applyBorder="1" applyAlignment="1">
      <alignment horizontal="right" wrapText="1"/>
    </xf>
    <xf numFmtId="2" fontId="6" fillId="0" borderId="25" xfId="0" applyNumberFormat="1" applyFont="1" applyBorder="1" applyAlignment="1">
      <alignment horizontal="right" wrapText="1"/>
    </xf>
    <xf numFmtId="172" fontId="6" fillId="36" borderId="26" xfId="0" applyNumberFormat="1" applyFont="1" applyFill="1" applyBorder="1" applyAlignment="1">
      <alignment horizontal="right" wrapText="1"/>
    </xf>
    <xf numFmtId="49" fontId="5" fillId="0" borderId="27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 wrapText="1"/>
    </xf>
    <xf numFmtId="2" fontId="6" fillId="0" borderId="28" xfId="0" applyNumberFormat="1" applyFont="1" applyBorder="1" applyAlignment="1">
      <alignment horizontal="right" wrapText="1"/>
    </xf>
    <xf numFmtId="173" fontId="6" fillId="0" borderId="28" xfId="0" applyNumberFormat="1" applyFont="1" applyBorder="1" applyAlignment="1">
      <alignment horizontal="right" wrapText="1"/>
    </xf>
    <xf numFmtId="172" fontId="6" fillId="36" borderId="15" xfId="0" applyNumberFormat="1" applyFont="1" applyFill="1" applyBorder="1" applyAlignment="1">
      <alignment horizontal="right" wrapText="1"/>
    </xf>
    <xf numFmtId="172" fontId="6" fillId="36" borderId="29" xfId="0" applyNumberFormat="1" applyFont="1" applyFill="1" applyBorder="1" applyAlignment="1">
      <alignment horizontal="right" wrapText="1"/>
    </xf>
    <xf numFmtId="172" fontId="6" fillId="0" borderId="16" xfId="0" applyNumberFormat="1" applyFont="1" applyBorder="1" applyAlignment="1">
      <alignment horizontal="right" wrapText="1"/>
    </xf>
    <xf numFmtId="174" fontId="6" fillId="0" borderId="16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 wrapText="1"/>
    </xf>
    <xf numFmtId="2" fontId="6" fillId="35" borderId="31" xfId="0" applyNumberFormat="1" applyFont="1" applyFill="1" applyBorder="1" applyAlignment="1">
      <alignment horizontal="center" wrapText="1"/>
    </xf>
    <xf numFmtId="175" fontId="6" fillId="0" borderId="16" xfId="0" applyNumberFormat="1" applyFont="1" applyBorder="1" applyAlignment="1">
      <alignment horizontal="right" wrapText="1"/>
    </xf>
    <xf numFmtId="172" fontId="9" fillId="36" borderId="29" xfId="0" applyNumberFormat="1" applyFont="1" applyFill="1" applyBorder="1" applyAlignment="1">
      <alignment horizontal="right" wrapText="1"/>
    </xf>
    <xf numFmtId="172" fontId="9" fillId="36" borderId="32" xfId="0" applyNumberFormat="1" applyFont="1" applyFill="1" applyBorder="1" applyAlignment="1">
      <alignment horizontal="right" wrapText="1"/>
    </xf>
    <xf numFmtId="172" fontId="3" fillId="37" borderId="33" xfId="0" applyNumberFormat="1" applyFont="1" applyFill="1" applyBorder="1" applyAlignment="1">
      <alignment horizontal="right" wrapText="1"/>
    </xf>
    <xf numFmtId="0" fontId="3" fillId="36" borderId="34" xfId="0" applyFont="1" applyFill="1" applyBorder="1" applyAlignment="1">
      <alignment horizontal="center" vertical="center"/>
    </xf>
    <xf numFmtId="2" fontId="9" fillId="36" borderId="21" xfId="0" applyNumberFormat="1" applyFont="1" applyFill="1" applyBorder="1" applyAlignment="1">
      <alignment horizontal="right" wrapText="1"/>
    </xf>
    <xf numFmtId="172" fontId="6" fillId="36" borderId="34" xfId="0" applyNumberFormat="1" applyFont="1" applyFill="1" applyBorder="1" applyAlignment="1">
      <alignment horizontal="right" wrapText="1"/>
    </xf>
    <xf numFmtId="0" fontId="3" fillId="38" borderId="35" xfId="0" applyFont="1" applyFill="1" applyBorder="1" applyAlignment="1">
      <alignment horizontal="center" vertical="center"/>
    </xf>
    <xf numFmtId="4" fontId="7" fillId="38" borderId="35" xfId="0" applyNumberFormat="1" applyFont="1" applyFill="1" applyBorder="1" applyAlignment="1">
      <alignment horizontal="right"/>
    </xf>
    <xf numFmtId="0" fontId="3" fillId="36" borderId="36" xfId="0" applyFont="1" applyFill="1" applyBorder="1" applyAlignment="1">
      <alignment horizontal="center" vertical="center"/>
    </xf>
    <xf numFmtId="2" fontId="9" fillId="36" borderId="32" xfId="0" applyNumberFormat="1" applyFont="1" applyFill="1" applyBorder="1" applyAlignment="1">
      <alignment horizontal="right" wrapText="1"/>
    </xf>
    <xf numFmtId="0" fontId="3" fillId="38" borderId="12" xfId="0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72" fontId="1" fillId="36" borderId="2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8" fillId="38" borderId="12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3" fillId="36" borderId="39" xfId="0" applyFont="1" applyFill="1" applyBorder="1" applyAlignment="1">
      <alignment horizontal="right" vertical="center" wrapText="1"/>
    </xf>
    <xf numFmtId="0" fontId="10" fillId="37" borderId="38" xfId="0" applyFont="1" applyFill="1" applyBorder="1" applyAlignment="1">
      <alignment horizontal="right" vertical="center" wrapText="1"/>
    </xf>
    <xf numFmtId="0" fontId="7" fillId="36" borderId="14" xfId="0" applyFont="1" applyFill="1" applyBorder="1" applyAlignment="1">
      <alignment horizontal="left"/>
    </xf>
    <xf numFmtId="0" fontId="7" fillId="38" borderId="35" xfId="0" applyFont="1" applyFill="1" applyBorder="1" applyAlignment="1">
      <alignment horizontal="left"/>
    </xf>
    <xf numFmtId="0" fontId="7" fillId="36" borderId="39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right" wrapText="1"/>
    </xf>
    <xf numFmtId="173" fontId="6" fillId="0" borderId="16" xfId="0" applyNumberFormat="1" applyFont="1" applyBorder="1" applyAlignment="1">
      <alignment horizontal="right" wrapText="1"/>
    </xf>
    <xf numFmtId="172" fontId="6" fillId="36" borderId="2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.28125" style="1" customWidth="1"/>
    <col min="2" max="2" width="4.7109375" style="1" customWidth="1"/>
    <col min="3" max="3" width="28.28125" style="1" customWidth="1"/>
    <col min="4" max="4" width="6.00390625" style="1" customWidth="1"/>
    <col min="5" max="5" width="7.8515625" style="1" customWidth="1"/>
    <col min="6" max="6" width="7.00390625" style="1" customWidth="1"/>
    <col min="7" max="7" width="8.140625" style="1" customWidth="1"/>
    <col min="8" max="8" width="1.1484375" style="1" customWidth="1"/>
    <col min="9" max="16384" width="9.140625" style="1" customWidth="1"/>
  </cols>
  <sheetData>
    <row r="1" ht="7.5" customHeight="1"/>
    <row r="2" spans="1:8" ht="20.25" customHeight="1">
      <c r="A2" s="2"/>
      <c r="B2" s="2"/>
      <c r="C2" s="2"/>
      <c r="D2" s="64"/>
      <c r="E2" s="64"/>
      <c r="F2" s="64"/>
      <c r="G2" s="64"/>
      <c r="H2" s="3"/>
    </row>
    <row r="3" spans="1:8" ht="15.75" customHeight="1">
      <c r="A3" s="2"/>
      <c r="B3" s="65"/>
      <c r="C3" s="65"/>
      <c r="D3" s="65"/>
      <c r="E3" s="65"/>
      <c r="F3" s="65"/>
      <c r="G3" s="65"/>
      <c r="H3" s="3"/>
    </row>
    <row r="4" spans="1:8" ht="13.5" customHeight="1">
      <c r="A4" s="2"/>
      <c r="B4" s="66"/>
      <c r="C4" s="66"/>
      <c r="D4" s="66"/>
      <c r="E4" s="66"/>
      <c r="F4" s="66"/>
      <c r="G4" s="66"/>
      <c r="H4" s="3"/>
    </row>
    <row r="5" spans="1:8" ht="21" customHeight="1">
      <c r="A5" s="3"/>
      <c r="B5" s="67" t="s">
        <v>0</v>
      </c>
      <c r="C5" s="68" t="s">
        <v>1</v>
      </c>
      <c r="D5" s="68"/>
      <c r="E5" s="68"/>
      <c r="F5" s="68"/>
      <c r="G5" s="68"/>
      <c r="H5" s="4"/>
    </row>
    <row r="6" spans="1:8" ht="40.5" customHeight="1">
      <c r="A6" s="5"/>
      <c r="B6" s="67"/>
      <c r="C6" s="6" t="s">
        <v>2</v>
      </c>
      <c r="D6" s="7" t="s">
        <v>3</v>
      </c>
      <c r="E6" s="6" t="s">
        <v>4</v>
      </c>
      <c r="F6" s="8" t="s">
        <v>5</v>
      </c>
      <c r="G6" s="6" t="s">
        <v>6</v>
      </c>
      <c r="H6" s="4"/>
    </row>
    <row r="7" spans="1:8" ht="26.25">
      <c r="A7" s="3"/>
      <c r="B7" s="9">
        <v>1</v>
      </c>
      <c r="C7" s="10" t="s">
        <v>47</v>
      </c>
      <c r="D7" s="11" t="s">
        <v>7</v>
      </c>
      <c r="E7" s="12">
        <v>58.5</v>
      </c>
      <c r="F7" s="13">
        <v>25</v>
      </c>
      <c r="G7" s="14">
        <f aca="true" t="shared" si="0" ref="G7:G15">F7*E7</f>
        <v>1462.5</v>
      </c>
      <c r="H7" s="3"/>
    </row>
    <row r="8" spans="1:8" ht="39">
      <c r="A8" s="3"/>
      <c r="B8" s="9">
        <v>2</v>
      </c>
      <c r="C8" s="15" t="s">
        <v>48</v>
      </c>
      <c r="D8" s="11" t="s">
        <v>7</v>
      </c>
      <c r="E8" s="12">
        <f>198*0.8</f>
        <v>158.4</v>
      </c>
      <c r="F8" s="13">
        <v>20</v>
      </c>
      <c r="G8" s="14">
        <f t="shared" si="0"/>
        <v>3168</v>
      </c>
      <c r="H8" s="3"/>
    </row>
    <row r="9" spans="1:8" ht="26.25">
      <c r="A9" s="3"/>
      <c r="B9" s="9">
        <v>3</v>
      </c>
      <c r="C9" s="16" t="s">
        <v>8</v>
      </c>
      <c r="D9" s="11" t="s">
        <v>9</v>
      </c>
      <c r="E9" s="12">
        <f>398.7*0.8</f>
        <v>318.96000000000004</v>
      </c>
      <c r="F9" s="13">
        <v>10</v>
      </c>
      <c r="G9" s="14">
        <f t="shared" si="0"/>
        <v>3189.6000000000004</v>
      </c>
      <c r="H9" s="3"/>
    </row>
    <row r="10" spans="1:8" ht="12.75">
      <c r="A10" s="3"/>
      <c r="B10" s="9">
        <v>4</v>
      </c>
      <c r="C10" s="16" t="s">
        <v>10</v>
      </c>
      <c r="D10" s="11" t="s">
        <v>11</v>
      </c>
      <c r="E10" s="12">
        <v>175.81</v>
      </c>
      <c r="F10" s="13">
        <v>100</v>
      </c>
      <c r="G10" s="14">
        <f t="shared" si="0"/>
        <v>17581</v>
      </c>
      <c r="H10" s="3"/>
    </row>
    <row r="11" spans="1:8" ht="26.25">
      <c r="A11" s="3"/>
      <c r="B11" s="9">
        <v>5</v>
      </c>
      <c r="C11" s="16" t="s">
        <v>12</v>
      </c>
      <c r="D11" s="11" t="s">
        <v>7</v>
      </c>
      <c r="E11" s="12">
        <f>537.23*0.8</f>
        <v>429.78400000000005</v>
      </c>
      <c r="F11" s="13">
        <v>40</v>
      </c>
      <c r="G11" s="14">
        <f t="shared" si="0"/>
        <v>17191.36</v>
      </c>
      <c r="H11" s="3"/>
    </row>
    <row r="12" spans="1:8" ht="26.25">
      <c r="A12" s="3"/>
      <c r="B12" s="9">
        <v>6</v>
      </c>
      <c r="C12" s="16" t="s">
        <v>13</v>
      </c>
      <c r="D12" s="11" t="s">
        <v>7</v>
      </c>
      <c r="E12" s="12">
        <v>283.2</v>
      </c>
      <c r="F12" s="13">
        <v>20</v>
      </c>
      <c r="G12" s="14">
        <f t="shared" si="0"/>
        <v>5664</v>
      </c>
      <c r="H12" s="3"/>
    </row>
    <row r="13" spans="1:8" ht="39">
      <c r="A13" s="3"/>
      <c r="B13" s="9">
        <v>7</v>
      </c>
      <c r="C13" s="16" t="s">
        <v>49</v>
      </c>
      <c r="D13" s="11" t="s">
        <v>7</v>
      </c>
      <c r="E13" s="12">
        <f>87.75*0.8</f>
        <v>70.2</v>
      </c>
      <c r="F13" s="13">
        <v>25</v>
      </c>
      <c r="G13" s="14">
        <f t="shared" si="0"/>
        <v>1755</v>
      </c>
      <c r="H13" s="3"/>
    </row>
    <row r="14" spans="1:8" ht="39">
      <c r="A14" s="3"/>
      <c r="B14" s="9">
        <v>8</v>
      </c>
      <c r="C14" s="16" t="s">
        <v>50</v>
      </c>
      <c r="D14" s="11" t="s">
        <v>7</v>
      </c>
      <c r="E14" s="12">
        <v>124.54</v>
      </c>
      <c r="F14" s="13">
        <v>68</v>
      </c>
      <c r="G14" s="14">
        <f t="shared" si="0"/>
        <v>8468.720000000001</v>
      </c>
      <c r="H14" s="3"/>
    </row>
    <row r="15" spans="1:8" ht="12.75">
      <c r="A15" s="3"/>
      <c r="B15" s="9">
        <v>9</v>
      </c>
      <c r="C15" s="16" t="s">
        <v>14</v>
      </c>
      <c r="D15" s="11" t="s">
        <v>7</v>
      </c>
      <c r="E15" s="12">
        <f>7.64*45</f>
        <v>343.8</v>
      </c>
      <c r="F15" s="13">
        <v>15</v>
      </c>
      <c r="G15" s="14">
        <f t="shared" si="0"/>
        <v>5157</v>
      </c>
      <c r="H15" s="3"/>
    </row>
    <row r="16" spans="1:8" ht="26.25">
      <c r="A16" s="3"/>
      <c r="B16" s="9">
        <v>10</v>
      </c>
      <c r="C16" s="17" t="s">
        <v>15</v>
      </c>
      <c r="D16" s="18" t="s">
        <v>9</v>
      </c>
      <c r="E16" s="12">
        <v>421.3</v>
      </c>
      <c r="F16" s="13"/>
      <c r="G16" s="14"/>
      <c r="H16" s="3"/>
    </row>
    <row r="17" spans="1:8" ht="12.75">
      <c r="A17" s="3"/>
      <c r="B17" s="9">
        <v>11</v>
      </c>
      <c r="C17" s="17" t="s">
        <v>16</v>
      </c>
      <c r="D17" s="19" t="s">
        <v>11</v>
      </c>
      <c r="E17" s="12">
        <v>47.6</v>
      </c>
      <c r="F17" s="13"/>
      <c r="G17" s="14"/>
      <c r="H17" s="3"/>
    </row>
    <row r="18" spans="1:8" ht="12.75">
      <c r="A18" s="3"/>
      <c r="B18" s="9">
        <v>12</v>
      </c>
      <c r="C18" s="17" t="s">
        <v>17</v>
      </c>
      <c r="D18" s="19" t="s">
        <v>11</v>
      </c>
      <c r="E18" s="12">
        <v>92.3</v>
      </c>
      <c r="F18" s="13"/>
      <c r="G18" s="14"/>
      <c r="H18" s="3"/>
    </row>
    <row r="19" spans="1:8" ht="12.75">
      <c r="A19" s="3"/>
      <c r="B19" s="9">
        <v>13</v>
      </c>
      <c r="C19" s="17" t="s">
        <v>18</v>
      </c>
      <c r="D19" s="19" t="s">
        <v>11</v>
      </c>
      <c r="E19" s="12">
        <v>58.1</v>
      </c>
      <c r="F19" s="13"/>
      <c r="G19" s="14"/>
      <c r="H19" s="3"/>
    </row>
    <row r="20" spans="1:8" ht="12.75">
      <c r="A20" s="3"/>
      <c r="B20" s="9">
        <v>14</v>
      </c>
      <c r="C20" s="17" t="s">
        <v>19</v>
      </c>
      <c r="D20" s="19" t="s">
        <v>11</v>
      </c>
      <c r="E20" s="12">
        <v>84.3</v>
      </c>
      <c r="F20" s="13"/>
      <c r="G20" s="14"/>
      <c r="H20" s="3"/>
    </row>
    <row r="21" spans="1:8" ht="12.75">
      <c r="A21" s="3"/>
      <c r="B21" s="9">
        <v>15</v>
      </c>
      <c r="C21" s="16" t="s">
        <v>20</v>
      </c>
      <c r="D21" s="11" t="s">
        <v>7</v>
      </c>
      <c r="E21" s="12">
        <v>586.7</v>
      </c>
      <c r="F21" s="13"/>
      <c r="G21" s="14"/>
      <c r="H21" s="3"/>
    </row>
    <row r="22" spans="1:8" ht="12.75">
      <c r="A22" s="3"/>
      <c r="B22" s="9">
        <v>16</v>
      </c>
      <c r="C22" s="16" t="s">
        <v>14</v>
      </c>
      <c r="D22" s="11" t="s">
        <v>7</v>
      </c>
      <c r="E22" s="12">
        <v>167.8</v>
      </c>
      <c r="F22" s="13"/>
      <c r="G22" s="14"/>
      <c r="H22" s="3"/>
    </row>
    <row r="23" spans="1:8" ht="26.25">
      <c r="A23" s="3"/>
      <c r="B23" s="9">
        <v>17</v>
      </c>
      <c r="C23" s="16" t="s">
        <v>21</v>
      </c>
      <c r="D23" s="18" t="s">
        <v>9</v>
      </c>
      <c r="E23" s="12">
        <v>364.1</v>
      </c>
      <c r="F23" s="13"/>
      <c r="G23" s="14"/>
      <c r="H23" s="3"/>
    </row>
  </sheetData>
  <sheetProtection selectLockedCells="1" selectUnlockedCells="1"/>
  <mergeCells count="5">
    <mergeCell ref="D2:G2"/>
    <mergeCell ref="B3:G3"/>
    <mergeCell ref="B4:G4"/>
    <mergeCell ref="B5:B6"/>
    <mergeCell ref="C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tabSelected="1" zoomScalePageLayoutView="0" workbookViewId="0" topLeftCell="B14">
      <selection activeCell="R23" sqref="R23"/>
    </sheetView>
  </sheetViews>
  <sheetFormatPr defaultColWidth="9.140625" defaultRowHeight="12.75"/>
  <cols>
    <col min="1" max="1" width="0.9921875" style="1" customWidth="1"/>
    <col min="2" max="2" width="4.7109375" style="1" customWidth="1"/>
    <col min="3" max="3" width="27.28125" style="1" customWidth="1"/>
    <col min="4" max="4" width="6.28125" style="1" customWidth="1"/>
    <col min="5" max="6" width="9.140625" style="1" customWidth="1"/>
    <col min="7" max="7" width="12.57421875" style="1" customWidth="1"/>
    <col min="8" max="8" width="26.7109375" style="1" customWidth="1"/>
    <col min="9" max="9" width="6.00390625" style="1" customWidth="1"/>
    <col min="10" max="10" width="10.00390625" style="1" customWidth="1"/>
    <col min="11" max="11" width="7.00390625" style="1" customWidth="1"/>
    <col min="12" max="12" width="8.140625" style="1" customWidth="1"/>
    <col min="13" max="13" width="16.421875" style="1" customWidth="1"/>
    <col min="14" max="14" width="3.57421875" style="1" customWidth="1"/>
    <col min="15" max="16384" width="9.140625" style="1" customWidth="1"/>
  </cols>
  <sheetData>
    <row r="1" ht="7.5" customHeight="1"/>
    <row r="2" spans="1:14" ht="20.25" customHeight="1">
      <c r="A2" s="2"/>
      <c r="B2" s="2"/>
      <c r="C2" s="2"/>
      <c r="D2" s="2"/>
      <c r="E2" s="2"/>
      <c r="F2" s="2"/>
      <c r="G2" s="2"/>
      <c r="H2" s="2"/>
      <c r="I2" s="83" t="s">
        <v>53</v>
      </c>
      <c r="J2" s="83"/>
      <c r="K2" s="83"/>
      <c r="L2" s="83"/>
      <c r="M2" s="83"/>
      <c r="N2" s="3"/>
    </row>
    <row r="3" spans="1:14" ht="20.25" customHeight="1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3"/>
    </row>
    <row r="4" spans="1:14" ht="20.25" customHeight="1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3"/>
    </row>
    <row r="5" spans="1:14" ht="15.75" customHeight="1">
      <c r="A5" s="2"/>
      <c r="B5" s="65" t="s">
        <v>22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3"/>
    </row>
    <row r="6" spans="1:14" ht="15.75" customHeight="1">
      <c r="A6" s="2"/>
      <c r="B6" s="65" t="s">
        <v>54</v>
      </c>
      <c r="C6" s="65"/>
      <c r="D6" s="65"/>
      <c r="E6" s="65"/>
      <c r="F6" s="65"/>
      <c r="G6" s="65"/>
      <c r="H6" s="65"/>
      <c r="I6" s="85"/>
      <c r="J6" s="63">
        <v>1</v>
      </c>
      <c r="K6" s="62" t="s">
        <v>23</v>
      </c>
      <c r="L6" s="62"/>
      <c r="M6" s="62"/>
      <c r="N6" s="3"/>
    </row>
    <row r="7" spans="1:14" ht="13.5" customHeight="1">
      <c r="A7" s="2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3"/>
    </row>
    <row r="8" spans="1:14" ht="21" customHeight="1">
      <c r="A8" s="3"/>
      <c r="B8" s="67" t="s">
        <v>0</v>
      </c>
      <c r="C8" s="76" t="s">
        <v>24</v>
      </c>
      <c r="D8" s="76"/>
      <c r="E8" s="76"/>
      <c r="F8" s="76"/>
      <c r="G8" s="76"/>
      <c r="H8" s="76" t="s">
        <v>25</v>
      </c>
      <c r="I8" s="76"/>
      <c r="J8" s="76"/>
      <c r="K8" s="76"/>
      <c r="L8" s="76"/>
      <c r="M8" s="76"/>
      <c r="N8" s="4"/>
    </row>
    <row r="9" spans="1:14" ht="40.5" customHeight="1">
      <c r="A9" s="5"/>
      <c r="B9" s="67"/>
      <c r="C9" s="20" t="s">
        <v>26</v>
      </c>
      <c r="D9" s="7" t="s">
        <v>27</v>
      </c>
      <c r="E9" s="6" t="s">
        <v>28</v>
      </c>
      <c r="F9" s="8" t="s">
        <v>29</v>
      </c>
      <c r="G9" s="6" t="s">
        <v>30</v>
      </c>
      <c r="H9" s="6" t="s">
        <v>2</v>
      </c>
      <c r="I9" s="7" t="s">
        <v>3</v>
      </c>
      <c r="J9" s="6" t="s">
        <v>4</v>
      </c>
      <c r="K9" s="8" t="s">
        <v>31</v>
      </c>
      <c r="L9" s="6" t="s">
        <v>32</v>
      </c>
      <c r="M9" s="6" t="s">
        <v>30</v>
      </c>
      <c r="N9" s="4"/>
    </row>
    <row r="10" spans="1:14" ht="12.75">
      <c r="A10" s="5"/>
      <c r="B10" s="9">
        <v>1</v>
      </c>
      <c r="C10" s="21" t="s">
        <v>55</v>
      </c>
      <c r="D10" s="47" t="s">
        <v>52</v>
      </c>
      <c r="E10" s="48">
        <v>1</v>
      </c>
      <c r="F10" s="41">
        <v>200</v>
      </c>
      <c r="G10" s="42">
        <f>F10*E10</f>
        <v>200</v>
      </c>
      <c r="H10" s="10"/>
      <c r="I10" s="27"/>
      <c r="J10" s="45"/>
      <c r="K10" s="45"/>
      <c r="L10" s="46"/>
      <c r="M10" s="25"/>
      <c r="N10" s="3"/>
    </row>
    <row r="11" spans="1:14" ht="12.75">
      <c r="A11" s="5"/>
      <c r="B11" s="9">
        <v>2</v>
      </c>
      <c r="C11" s="21" t="s">
        <v>56</v>
      </c>
      <c r="D11" s="47" t="s">
        <v>52</v>
      </c>
      <c r="E11" s="48">
        <v>2</v>
      </c>
      <c r="F11" s="41">
        <v>50</v>
      </c>
      <c r="G11" s="42">
        <f>F11*E11</f>
        <v>100</v>
      </c>
      <c r="H11" s="10" t="s">
        <v>57</v>
      </c>
      <c r="I11" s="27" t="s">
        <v>23</v>
      </c>
      <c r="J11" s="45">
        <v>35</v>
      </c>
      <c r="K11" s="45">
        <v>1</v>
      </c>
      <c r="L11" s="46">
        <f>K11*E11</f>
        <v>2</v>
      </c>
      <c r="M11" s="25">
        <f>L11*J11</f>
        <v>70</v>
      </c>
      <c r="N11" s="3"/>
    </row>
    <row r="12" spans="1:14" ht="26.25">
      <c r="A12" s="5"/>
      <c r="B12" s="9">
        <v>3</v>
      </c>
      <c r="C12" s="21" t="s">
        <v>59</v>
      </c>
      <c r="D12" s="47" t="s">
        <v>52</v>
      </c>
      <c r="E12" s="48">
        <v>2</v>
      </c>
      <c r="F12" s="41">
        <v>150</v>
      </c>
      <c r="G12" s="42">
        <f>F12*E12</f>
        <v>300</v>
      </c>
      <c r="H12" s="10" t="s">
        <v>60</v>
      </c>
      <c r="I12" s="27" t="s">
        <v>7</v>
      </c>
      <c r="J12" s="45">
        <v>85</v>
      </c>
      <c r="K12" s="45">
        <v>2.5</v>
      </c>
      <c r="L12" s="46">
        <f>K12*E12</f>
        <v>5</v>
      </c>
      <c r="M12" s="25">
        <f>L12*J12</f>
        <v>425</v>
      </c>
      <c r="N12" s="3"/>
    </row>
    <row r="13" spans="1:14" ht="39">
      <c r="A13" s="5"/>
      <c r="B13" s="9">
        <v>4</v>
      </c>
      <c r="C13" s="21" t="s">
        <v>58</v>
      </c>
      <c r="D13" s="22" t="s">
        <v>11</v>
      </c>
      <c r="E13" s="23">
        <v>5</v>
      </c>
      <c r="F13" s="24">
        <v>100</v>
      </c>
      <c r="G13" s="25">
        <f>E13*F13</f>
        <v>500</v>
      </c>
      <c r="H13" s="26" t="s">
        <v>33</v>
      </c>
      <c r="I13" s="27" t="s">
        <v>33</v>
      </c>
      <c r="J13" s="28" t="s">
        <v>33</v>
      </c>
      <c r="K13" s="29" t="s">
        <v>33</v>
      </c>
      <c r="L13" s="14" t="s">
        <v>33</v>
      </c>
      <c r="M13" s="25" t="s">
        <v>33</v>
      </c>
      <c r="N13" s="3"/>
    </row>
    <row r="14" spans="1:14" ht="26.25">
      <c r="A14" s="5"/>
      <c r="B14" s="9">
        <v>5</v>
      </c>
      <c r="C14" s="21" t="s">
        <v>34</v>
      </c>
      <c r="D14" s="22" t="s">
        <v>11</v>
      </c>
      <c r="E14" s="23">
        <f>E13</f>
        <v>5</v>
      </c>
      <c r="F14" s="24">
        <v>125</v>
      </c>
      <c r="G14" s="25">
        <f>F14*E14</f>
        <v>625</v>
      </c>
      <c r="H14" s="26" t="s">
        <v>35</v>
      </c>
      <c r="I14" s="27" t="s">
        <v>11</v>
      </c>
      <c r="J14" s="14">
        <v>75</v>
      </c>
      <c r="K14" s="29">
        <v>1</v>
      </c>
      <c r="L14" s="14">
        <f>K14*E14</f>
        <v>5</v>
      </c>
      <c r="M14" s="25">
        <f>L14*J14</f>
        <v>375</v>
      </c>
      <c r="N14" s="3"/>
    </row>
    <row r="15" spans="1:16" ht="23.25" customHeight="1">
      <c r="A15" s="5"/>
      <c r="B15" s="77">
        <v>6</v>
      </c>
      <c r="C15" s="78" t="s">
        <v>36</v>
      </c>
      <c r="D15" s="79" t="s">
        <v>11</v>
      </c>
      <c r="E15" s="80">
        <f>E14</f>
        <v>5</v>
      </c>
      <c r="F15" s="81">
        <v>215</v>
      </c>
      <c r="G15" s="82">
        <f>F15*E15</f>
        <v>1075</v>
      </c>
      <c r="H15" s="30" t="s">
        <v>51</v>
      </c>
      <c r="I15" s="31" t="s">
        <v>7</v>
      </c>
      <c r="J15" s="14">
        <v>450</v>
      </c>
      <c r="K15" s="29">
        <v>0.3</v>
      </c>
      <c r="L15" s="32">
        <f>E15*K15</f>
        <v>1.5</v>
      </c>
      <c r="M15" s="33">
        <f>L15*J15</f>
        <v>675</v>
      </c>
      <c r="N15" s="3"/>
      <c r="P15" s="1">
        <v>85</v>
      </c>
    </row>
    <row r="16" spans="1:14" ht="29.25" customHeight="1">
      <c r="A16" s="5"/>
      <c r="B16" s="77"/>
      <c r="C16" s="78"/>
      <c r="D16" s="79"/>
      <c r="E16" s="80"/>
      <c r="F16" s="81"/>
      <c r="G16" s="82"/>
      <c r="H16" s="30" t="s">
        <v>62</v>
      </c>
      <c r="I16" s="34" t="s">
        <v>7</v>
      </c>
      <c r="J16" s="14">
        <v>450</v>
      </c>
      <c r="K16" s="35">
        <v>0.7</v>
      </c>
      <c r="L16" s="36">
        <f>K16*E15</f>
        <v>3.5</v>
      </c>
      <c r="M16" s="37">
        <f>L16*J16</f>
        <v>1575</v>
      </c>
      <c r="N16" s="3"/>
    </row>
    <row r="17" spans="1:14" ht="28.5" customHeight="1">
      <c r="A17" s="5"/>
      <c r="B17" s="77"/>
      <c r="C17" s="78"/>
      <c r="D17" s="79"/>
      <c r="E17" s="80"/>
      <c r="F17" s="81"/>
      <c r="G17" s="82"/>
      <c r="H17" s="38" t="s">
        <v>61</v>
      </c>
      <c r="I17" s="39" t="s">
        <v>7</v>
      </c>
      <c r="J17" s="14">
        <v>299</v>
      </c>
      <c r="K17" s="35">
        <v>0.08</v>
      </c>
      <c r="L17" s="36">
        <f>K17*E15</f>
        <v>0.4</v>
      </c>
      <c r="M17" s="37">
        <f>L17*J17</f>
        <v>119.60000000000001</v>
      </c>
      <c r="N17" s="3"/>
    </row>
    <row r="18" spans="1:14" ht="15.75" customHeight="1">
      <c r="A18" s="5"/>
      <c r="B18" s="9">
        <v>7</v>
      </c>
      <c r="C18" s="21" t="s">
        <v>37</v>
      </c>
      <c r="D18" s="39" t="s">
        <v>11</v>
      </c>
      <c r="E18" s="40">
        <f>E15</f>
        <v>5</v>
      </c>
      <c r="F18" s="41">
        <v>50</v>
      </c>
      <c r="G18" s="42">
        <f>F18*E18</f>
        <v>250</v>
      </c>
      <c r="H18" s="26" t="s">
        <v>33</v>
      </c>
      <c r="I18" s="27" t="s">
        <v>33</v>
      </c>
      <c r="J18" s="27" t="s">
        <v>33</v>
      </c>
      <c r="K18" s="27" t="s">
        <v>33</v>
      </c>
      <c r="L18" s="27" t="s">
        <v>33</v>
      </c>
      <c r="M18" s="43" t="s">
        <v>33</v>
      </c>
      <c r="N18" s="3"/>
    </row>
    <row r="19" spans="1:14" ht="24" customHeight="1">
      <c r="A19" s="5"/>
      <c r="B19" s="9">
        <v>8</v>
      </c>
      <c r="C19" s="21" t="s">
        <v>38</v>
      </c>
      <c r="D19" s="27" t="s">
        <v>11</v>
      </c>
      <c r="E19" s="14">
        <f>E15</f>
        <v>5</v>
      </c>
      <c r="F19" s="44">
        <v>80</v>
      </c>
      <c r="G19" s="42">
        <f>F19*E19</f>
        <v>400</v>
      </c>
      <c r="H19" s="10" t="s">
        <v>47</v>
      </c>
      <c r="I19" s="27" t="s">
        <v>7</v>
      </c>
      <c r="J19" s="45">
        <v>85</v>
      </c>
      <c r="K19" s="35">
        <v>0.05</v>
      </c>
      <c r="L19" s="46">
        <f>K19*E19</f>
        <v>0.25</v>
      </c>
      <c r="M19" s="25">
        <f>L19*J19</f>
        <v>21.25</v>
      </c>
      <c r="N19" s="3"/>
    </row>
    <row r="20" ht="12.75" hidden="1"/>
    <row r="21" spans="1:14" ht="39">
      <c r="A21" s="5"/>
      <c r="B21" s="9">
        <v>9</v>
      </c>
      <c r="C21" s="21" t="s">
        <v>39</v>
      </c>
      <c r="D21" s="47" t="s">
        <v>52</v>
      </c>
      <c r="E21" s="48">
        <v>1</v>
      </c>
      <c r="F21" s="41">
        <v>160</v>
      </c>
      <c r="G21" s="42">
        <f>F21*E21</f>
        <v>160</v>
      </c>
      <c r="H21" s="38" t="s">
        <v>50</v>
      </c>
      <c r="I21" s="27" t="s">
        <v>7</v>
      </c>
      <c r="J21" s="45">
        <v>140</v>
      </c>
      <c r="K21" s="45">
        <v>0.8</v>
      </c>
      <c r="L21" s="46">
        <f>K21*E21</f>
        <v>0.8</v>
      </c>
      <c r="M21" s="25">
        <f>L21*J21</f>
        <v>112</v>
      </c>
      <c r="N21" s="3"/>
    </row>
    <row r="22" spans="1:14" ht="14.25" customHeight="1">
      <c r="A22" s="5"/>
      <c r="B22" s="71" t="s">
        <v>40</v>
      </c>
      <c r="C22" s="71"/>
      <c r="D22" s="71"/>
      <c r="E22" s="71"/>
      <c r="F22" s="71"/>
      <c r="G22" s="49">
        <f>SUM(G10:G21)</f>
        <v>3610</v>
      </c>
      <c r="H22" s="71" t="s">
        <v>41</v>
      </c>
      <c r="I22" s="71"/>
      <c r="J22" s="71"/>
      <c r="K22" s="71"/>
      <c r="L22" s="71"/>
      <c r="M22" s="50">
        <f>SUM(M10:M21)</f>
        <v>3372.85</v>
      </c>
      <c r="N22" s="3"/>
    </row>
    <row r="23" spans="1:14" ht="16.5" customHeight="1">
      <c r="A23" s="5"/>
      <c r="B23" s="72" t="s">
        <v>42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51">
        <f>G22+M22</f>
        <v>6982.85</v>
      </c>
      <c r="N23" s="3"/>
    </row>
    <row r="24" spans="1:14" ht="14.25" customHeight="1">
      <c r="A24" s="5"/>
      <c r="B24" s="52">
        <v>1</v>
      </c>
      <c r="C24" s="73" t="s">
        <v>43</v>
      </c>
      <c r="D24" s="73"/>
      <c r="E24" s="73"/>
      <c r="F24" s="73"/>
      <c r="G24" s="73"/>
      <c r="H24" s="73"/>
      <c r="I24" s="73"/>
      <c r="J24" s="73"/>
      <c r="K24" s="73"/>
      <c r="L24" s="53">
        <v>5</v>
      </c>
      <c r="M24" s="54">
        <f>M23/100*L24</f>
        <v>349.14250000000004</v>
      </c>
      <c r="N24" s="3"/>
    </row>
    <row r="25" spans="1:14" ht="14.25" customHeight="1">
      <c r="A25" s="5"/>
      <c r="B25" s="55">
        <v>2</v>
      </c>
      <c r="C25" s="74" t="s">
        <v>44</v>
      </c>
      <c r="D25" s="74"/>
      <c r="E25" s="74"/>
      <c r="F25" s="74"/>
      <c r="G25" s="74"/>
      <c r="H25" s="74"/>
      <c r="I25" s="74"/>
      <c r="J25" s="74"/>
      <c r="K25" s="74"/>
      <c r="L25" s="74"/>
      <c r="M25" s="56">
        <f>M23+M24</f>
        <v>7331.9925</v>
      </c>
      <c r="N25" s="3"/>
    </row>
    <row r="26" spans="1:14" ht="15" customHeight="1">
      <c r="A26" s="5"/>
      <c r="B26" s="57">
        <v>3</v>
      </c>
      <c r="C26" s="75" t="s">
        <v>45</v>
      </c>
      <c r="D26" s="75"/>
      <c r="E26" s="75"/>
      <c r="F26" s="75"/>
      <c r="G26" s="75"/>
      <c r="H26" s="75"/>
      <c r="I26" s="75"/>
      <c r="J26" s="75"/>
      <c r="K26" s="75"/>
      <c r="L26" s="58">
        <v>18</v>
      </c>
      <c r="M26" s="54">
        <f>M25/100*L26</f>
        <v>1319.75865</v>
      </c>
      <c r="N26" s="3"/>
    </row>
    <row r="27" spans="1:14" ht="16.5" customHeight="1">
      <c r="A27" s="5"/>
      <c r="B27" s="59">
        <v>4</v>
      </c>
      <c r="C27" s="69" t="s">
        <v>46</v>
      </c>
      <c r="D27" s="69"/>
      <c r="E27" s="69"/>
      <c r="F27" s="69"/>
      <c r="G27" s="69"/>
      <c r="H27" s="69"/>
      <c r="I27" s="69"/>
      <c r="J27" s="69"/>
      <c r="K27" s="69"/>
      <c r="L27" s="69"/>
      <c r="M27" s="56">
        <f>M25+M26</f>
        <v>8651.75115</v>
      </c>
      <c r="N27" s="3"/>
    </row>
    <row r="28" spans="1:14" ht="13.5" customHeight="1">
      <c r="A28" s="3"/>
      <c r="B28" s="60"/>
      <c r="C28" s="70"/>
      <c r="D28" s="70"/>
      <c r="E28" s="70"/>
      <c r="F28" s="70"/>
      <c r="G28" s="70"/>
      <c r="H28" s="70"/>
      <c r="I28" s="3"/>
      <c r="J28" s="3"/>
      <c r="K28" s="3"/>
      <c r="L28" s="3"/>
      <c r="M28" s="3"/>
      <c r="N28" s="3"/>
    </row>
    <row r="29" spans="1:14" ht="6" customHeight="1">
      <c r="A29" s="61"/>
      <c r="N29" s="61"/>
    </row>
  </sheetData>
  <sheetProtection selectLockedCells="1" selectUnlockedCells="1"/>
  <mergeCells count="23">
    <mergeCell ref="I2:M2"/>
    <mergeCell ref="B3:M3"/>
    <mergeCell ref="B4:M4"/>
    <mergeCell ref="B5:M5"/>
    <mergeCell ref="B6:I6"/>
    <mergeCell ref="B7:M7"/>
    <mergeCell ref="B8:B9"/>
    <mergeCell ref="C8:G8"/>
    <mergeCell ref="H8:M8"/>
    <mergeCell ref="B15:B17"/>
    <mergeCell ref="C15:C17"/>
    <mergeCell ref="D15:D17"/>
    <mergeCell ref="E15:E17"/>
    <mergeCell ref="F15:F17"/>
    <mergeCell ref="G15:G17"/>
    <mergeCell ref="C27:L27"/>
    <mergeCell ref="C28:H28"/>
    <mergeCell ref="B22:F22"/>
    <mergeCell ref="H22:L22"/>
    <mergeCell ref="B23:L23"/>
    <mergeCell ref="C24:K24"/>
    <mergeCell ref="C25:L25"/>
    <mergeCell ref="C26:K26"/>
  </mergeCells>
  <printOptions/>
  <pageMargins left="0.24027777777777778" right="0.24027777777777778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Слободчиков (Gydrozo Ltd.)</dc:creator>
  <cp:keywords/>
  <dc:description/>
  <cp:lastModifiedBy>Алексей Слабодчиков</cp:lastModifiedBy>
  <cp:lastPrinted>2010-06-22T12:38:23Z</cp:lastPrinted>
  <dcterms:created xsi:type="dcterms:W3CDTF">2010-06-22T12:36:15Z</dcterms:created>
  <dcterms:modified xsi:type="dcterms:W3CDTF">2016-04-12T13:49:09Z</dcterms:modified>
  <cp:category/>
  <cp:version/>
  <cp:contentType/>
  <cp:contentStatus/>
</cp:coreProperties>
</file>